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D:\Users\Mokhinur.Rasuljonova\Рабочий стол\"/>
    </mc:Choice>
  </mc:AlternateContent>
  <xr:revisionPtr revIDLastSave="0" documentId="8_{E168C444-82A6-4A29-A6D7-36391BA23D9A}" xr6:coauthVersionLast="36" xr6:coauthVersionMax="36" xr10:uidLastSave="{00000000-0000-0000-0000-000000000000}"/>
  <bookViews>
    <workbookView xWindow="-120" yWindow="-120" windowWidth="29040" windowHeight="15840" xr2:uid="{00000000-000D-0000-FFFF-FFFF00000000}"/>
  </bookViews>
  <sheets>
    <sheet name="2025" sheetId="8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12" i="8" l="1"/>
  <c r="I13" i="8"/>
  <c r="I14" i="8"/>
  <c r="I15" i="8"/>
  <c r="I16" i="8"/>
  <c r="I17" i="8"/>
  <c r="I18" i="8"/>
  <c r="I11" i="8"/>
  <c r="L15" i="8"/>
  <c r="L11" i="8"/>
  <c r="L12" i="8"/>
  <c r="M11" i="8" l="1"/>
  <c r="M15" i="8"/>
  <c r="M12" i="8"/>
  <c r="M14" i="8"/>
  <c r="K17" i="8"/>
  <c r="K15" i="8"/>
  <c r="K13" i="8"/>
  <c r="K14" i="8"/>
  <c r="K12" i="8"/>
  <c r="K11" i="8"/>
  <c r="G17" i="8"/>
  <c r="G15" i="8"/>
  <c r="G14" i="8"/>
  <c r="G12" i="8"/>
  <c r="I20" i="8" l="1"/>
  <c r="I21" i="8" s="1"/>
</calcChain>
</file>

<file path=xl/sharedStrings.xml><?xml version="1.0" encoding="utf-8"?>
<sst xmlns="http://schemas.openxmlformats.org/spreadsheetml/2006/main" count="42" uniqueCount="42">
  <si>
    <t>П/Н</t>
  </si>
  <si>
    <t>Тип недвижимости</t>
  </si>
  <si>
    <t>Адрес местонахождения</t>
  </si>
  <si>
    <t xml:space="preserve">Номер Кадастра </t>
  </si>
  <si>
    <t>Время учета на баланс
(точная дата)</t>
  </si>
  <si>
    <t>Количество 
(штук)</t>
  </si>
  <si>
    <t xml:space="preserve">Стоимость (в тыс. сумов)
 </t>
  </si>
  <si>
    <t xml:space="preserve">Переоцененная цена
 (в тыс. сумов) </t>
  </si>
  <si>
    <t>Расходы на хранение 
(в тыс. сум.)</t>
  </si>
  <si>
    <t>Расходы на оборудования 
(в тыс. сум)</t>
  </si>
  <si>
    <t>ИНФОРМАЦИЯ 
о служебных домах и другой недвижимости, находящихся в ведении государственных органов и организаций</t>
  </si>
  <si>
    <t>Здание Департамента сервиса и Департамента лётной службы</t>
  </si>
  <si>
    <t>Складские помещения и навесы, офисные помещения Департамента закупок</t>
  </si>
  <si>
    <t>Административные помещения и операционный зал "Uzbekistan airways sales"</t>
  </si>
  <si>
    <t>Недвижимое имущества по адресу г.Ташкент,Яккасарайский р-н.ул.Шота Руставели,9</t>
  </si>
  <si>
    <t>Складские помещения, офисные помещения Департамента закупок</t>
  </si>
  <si>
    <t>Цех № 5</t>
  </si>
  <si>
    <t>Административное здание АО</t>
  </si>
  <si>
    <t>Toshkent shahri Mirobod tumani Movarounnaxr MFY Movarounnaxr MFY, Amir Temur shoh ko'chasi , 41-uy</t>
  </si>
  <si>
    <t>10:11:40:02:01:0146</t>
  </si>
  <si>
    <t>Toshkent shahri Sirg‘ali tumani Oltin vodiy MFY Oltin vodiy MFY, Qum-Ariq ko'chasi , 4-k-uy</t>
  </si>
  <si>
    <t>10:06:40:02:02:0012</t>
  </si>
  <si>
    <t>Toshkent shahri Mirobod tumani Salar MFY Salar MFY, Amir Temur shoh ko'chasi , 51-uy</t>
  </si>
  <si>
    <t>10:11:41:01:01:0095/0001</t>
  </si>
  <si>
    <t>Toshkent shahri Yakkasaroy tumani Hamid Sulaymon MFY Hamid Sulaymon MFY, Shota Rustaveli ko'chasi , 9-uy</t>
  </si>
  <si>
    <t>10:05:02:01:04:0013</t>
  </si>
  <si>
    <t>Toshkent shahri Sirg‘ali tumani Uchuvchilar MFY Uchuvchilar MFY, Qum-Ariq ko'chasi , 2-uy, 2-xonadon</t>
  </si>
  <si>
    <t>Toshkent shahri Sirg‘ali tumani Uchuvchilar MFY Uchuvchilar MFY, Qum-Ariq ko'chasi , 6-uy</t>
  </si>
  <si>
    <t>10:06:40:02:02:0015</t>
  </si>
  <si>
    <t>Toshkent shahri Sirg‘ali tumani Uchuvchilar MFY Uchuvchilar MFY, Аeroport xududi ko'chasi , 3-uy</t>
  </si>
  <si>
    <t>10:06:40:02:02:0014</t>
  </si>
  <si>
    <t>Здание департамента закупок (здание из легких металлических конструкций Модуль «Кисловодск», склад бортовой посуды) Сергелийский район, Площадь Аэропорт</t>
  </si>
  <si>
    <t>Toshkent shahri Sirg‘ali tumani Uchuvchilar MFY Uchuvchilar MFY, Аeroport xududi ko'chasi ,</t>
  </si>
  <si>
    <t>10:06:01:02:02:0020</t>
  </si>
  <si>
    <t>10:06:40:02:01:0005</t>
  </si>
  <si>
    <t>141 065 855,00</t>
  </si>
  <si>
    <t>120 778 284,00</t>
  </si>
  <si>
    <t>69 720 837,241</t>
  </si>
  <si>
    <t>90 258 691,00</t>
  </si>
  <si>
    <t>Уборка</t>
  </si>
  <si>
    <t>Коммуналка</t>
  </si>
  <si>
    <t>прочие (ТБО+дезинфекция+сигнализация+лифты)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</si>
</sst>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\ _₽_-;\-* #,##0.00\ _₽_-;_-* &quot;-&quot;??\ _₽_-;_-@_-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color indexed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0" fontId="5" fillId="0" borderId="0"/>
  </cellStyleXfs>
  <cellXfs count="3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0" fontId="3" fillId="2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left" vertical="center"/>
    </xf>
    <xf numFmtId="40" fontId="6" fillId="0" borderId="5" xfId="2" applyNumberFormat="1" applyFont="1" applyBorder="1" applyAlignment="1">
      <alignment horizontal="center" vertical="center" wrapText="1"/>
    </xf>
    <xf numFmtId="43" fontId="1" fillId="0" borderId="0" xfId="0" applyNumberFormat="1" applyFont="1" applyAlignment="1">
      <alignment vertical="center"/>
    </xf>
    <xf numFmtId="43" fontId="1" fillId="0" borderId="0" xfId="0" applyNumberFormat="1" applyFont="1"/>
    <xf numFmtId="40" fontId="6" fillId="0" borderId="1" xfId="2" applyNumberFormat="1" applyFont="1" applyBorder="1" applyAlignment="1">
      <alignment horizontal="center" vertical="center" wrapText="1"/>
    </xf>
    <xf numFmtId="43" fontId="1" fillId="0" borderId="0" xfId="1" applyFont="1"/>
    <xf numFmtId="40" fontId="1" fillId="0" borderId="0" xfId="0" applyNumberFormat="1" applyFont="1" applyAlignment="1">
      <alignment vertical="center"/>
    </xf>
    <xf numFmtId="40" fontId="1" fillId="0" borderId="0" xfId="0" applyNumberFormat="1" applyFont="1"/>
    <xf numFmtId="40" fontId="6" fillId="0" borderId="5" xfId="2" applyNumberFormat="1" applyFont="1" applyFill="1" applyBorder="1" applyAlignment="1">
      <alignment horizontal="center" vertical="center" wrapText="1"/>
    </xf>
    <xf numFmtId="0" fontId="2" fillId="0" borderId="1" xfId="0" applyFont="1" applyBorder="1"/>
    <xf numFmtId="43" fontId="1" fillId="0" borderId="1" xfId="1" applyFont="1" applyBorder="1" applyAlignment="1">
      <alignment vertical="center"/>
    </xf>
    <xf numFmtId="40" fontId="6" fillId="0" borderId="3" xfId="2" applyNumberFormat="1" applyFont="1" applyBorder="1" applyAlignment="1">
      <alignment horizontal="center" vertical="center" wrapText="1"/>
    </xf>
    <xf numFmtId="40" fontId="6" fillId="3" borderId="5" xfId="2" applyNumberFormat="1" applyFont="1" applyFill="1" applyBorder="1" applyAlignment="1">
      <alignment horizontal="center" vertical="center" wrapText="1"/>
    </xf>
    <xf numFmtId="40" fontId="6" fillId="3" borderId="1" xfId="2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</cellXfs>
  <cellStyles count="3">
    <cellStyle name="Обычный" xfId="0" builtinId="0"/>
    <cellStyle name="Обычный_Лист1" xfId="2" xr:uid="{60C79B6C-C0D4-4861-9EF2-886EBAB13065}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1D59BE-7544-496F-B61A-EF233B694D0F}">
  <dimension ref="A4:P21"/>
  <sheetViews>
    <sheetView tabSelected="1" topLeftCell="A4" zoomScale="55" zoomScaleNormal="55" workbookViewId="0">
      <selection activeCell="J11" sqref="J11"/>
    </sheetView>
  </sheetViews>
  <sheetFormatPr defaultRowHeight="15.75" x14ac:dyDescent="0.25"/>
  <cols>
    <col min="1" max="1" width="6.42578125" style="3" customWidth="1"/>
    <col min="2" max="2" width="31.5703125" style="1" customWidth="1"/>
    <col min="3" max="3" width="21.85546875" style="1" customWidth="1"/>
    <col min="4" max="4" width="28.140625" style="1" bestFit="1" customWidth="1"/>
    <col min="5" max="5" width="18.85546875" style="1" customWidth="1"/>
    <col min="6" max="6" width="13.140625" style="1" customWidth="1"/>
    <col min="7" max="7" width="18.7109375" style="1" bestFit="1" customWidth="1"/>
    <col min="8" max="8" width="19" style="1" customWidth="1"/>
    <col min="9" max="9" width="21.140625" style="1" bestFit="1" customWidth="1"/>
    <col min="10" max="10" width="19" style="1" customWidth="1"/>
    <col min="11" max="11" width="25.140625" style="1" customWidth="1"/>
    <col min="12" max="12" width="23.7109375" style="1" customWidth="1"/>
    <col min="13" max="13" width="23.28515625" style="1" customWidth="1"/>
    <col min="14" max="14" width="16.85546875" style="1" bestFit="1" customWidth="1"/>
    <col min="15" max="15" width="21.42578125" style="1" bestFit="1" customWidth="1"/>
    <col min="16" max="16" width="18.85546875" style="1" bestFit="1" customWidth="1"/>
    <col min="17" max="16384" width="9.140625" style="1"/>
  </cols>
  <sheetData>
    <row r="4" spans="1:16" x14ac:dyDescent="0.25">
      <c r="A4" s="34" t="s">
        <v>10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</row>
    <row r="5" spans="1:16" x14ac:dyDescent="0.25">
      <c r="A5" s="35"/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</row>
    <row r="8" spans="1:16" s="2" customFormat="1" ht="66" customHeight="1" x14ac:dyDescent="0.25">
      <c r="A8" s="29" t="s">
        <v>0</v>
      </c>
      <c r="B8" s="29" t="s">
        <v>1</v>
      </c>
      <c r="C8" s="29" t="s">
        <v>2</v>
      </c>
      <c r="D8" s="29" t="s">
        <v>3</v>
      </c>
      <c r="E8" s="29" t="s">
        <v>4</v>
      </c>
      <c r="F8" s="29" t="s">
        <v>5</v>
      </c>
      <c r="G8" s="29" t="s">
        <v>6</v>
      </c>
      <c r="H8" s="29" t="s">
        <v>7</v>
      </c>
      <c r="I8" s="29" t="s">
        <v>8</v>
      </c>
      <c r="J8" s="29" t="s">
        <v>9</v>
      </c>
      <c r="K8" s="30" t="s">
        <v>39</v>
      </c>
      <c r="L8" s="32" t="s">
        <v>40</v>
      </c>
      <c r="M8" s="29" t="s">
        <v>41</v>
      </c>
    </row>
    <row r="9" spans="1:16" s="2" customFormat="1" ht="66" customHeight="1" x14ac:dyDescent="0.25">
      <c r="A9" s="29"/>
      <c r="B9" s="29"/>
      <c r="C9" s="29"/>
      <c r="D9" s="29"/>
      <c r="E9" s="29"/>
      <c r="F9" s="29"/>
      <c r="G9" s="29"/>
      <c r="H9" s="29"/>
      <c r="I9" s="29"/>
      <c r="J9" s="29"/>
      <c r="K9" s="31"/>
      <c r="L9" s="33"/>
      <c r="M9" s="29"/>
    </row>
    <row r="10" spans="1:16" s="2" customFormat="1" x14ac:dyDescent="0.25">
      <c r="A10" s="5">
        <v>1</v>
      </c>
      <c r="B10" s="5">
        <v>2</v>
      </c>
      <c r="C10" s="5">
        <v>3</v>
      </c>
      <c r="D10" s="5">
        <v>4</v>
      </c>
      <c r="E10" s="5">
        <v>5</v>
      </c>
      <c r="F10" s="8">
        <v>6</v>
      </c>
      <c r="G10" s="5">
        <v>7</v>
      </c>
      <c r="H10" s="9">
        <v>8</v>
      </c>
      <c r="I10" s="5">
        <v>9</v>
      </c>
      <c r="J10" s="5">
        <v>10</v>
      </c>
      <c r="K10" s="5">
        <v>11</v>
      </c>
      <c r="L10" s="5">
        <v>12</v>
      </c>
      <c r="M10" s="24">
        <v>13</v>
      </c>
    </row>
    <row r="11" spans="1:16" s="13" customFormat="1" ht="94.5" x14ac:dyDescent="0.25">
      <c r="A11" s="7">
        <v>1</v>
      </c>
      <c r="B11" s="4" t="s">
        <v>17</v>
      </c>
      <c r="C11" s="11" t="s">
        <v>18</v>
      </c>
      <c r="D11" s="12" t="s">
        <v>19</v>
      </c>
      <c r="E11" s="10">
        <v>24898</v>
      </c>
      <c r="F11" s="7">
        <v>6</v>
      </c>
      <c r="G11" s="16">
        <v>12798453.470000001</v>
      </c>
      <c r="H11" s="23" t="s">
        <v>35</v>
      </c>
      <c r="I11" s="27">
        <f>K11+L11+M11</f>
        <v>1945726958.5</v>
      </c>
      <c r="J11" s="16">
        <v>5093580</v>
      </c>
      <c r="K11" s="19">
        <f>36714026.44*12</f>
        <v>440568317.27999997</v>
      </c>
      <c r="L11" s="26">
        <f>46081056+245378770.19+1024065171.09</f>
        <v>1315524997.28</v>
      </c>
      <c r="M11" s="26">
        <f>51522035+25717748.94+(3266155*12)+(7800000*3+6100000*3+5250000*6)</f>
        <v>189633643.94</v>
      </c>
      <c r="O11" s="21"/>
    </row>
    <row r="12" spans="1:16" ht="78.75" x14ac:dyDescent="0.25">
      <c r="A12" s="7">
        <v>2</v>
      </c>
      <c r="B12" s="4" t="s">
        <v>11</v>
      </c>
      <c r="C12" s="11" t="s">
        <v>20</v>
      </c>
      <c r="D12" s="11" t="s">
        <v>21</v>
      </c>
      <c r="E12" s="10">
        <v>44888</v>
      </c>
      <c r="F12" s="7">
        <v>1</v>
      </c>
      <c r="G12" s="16">
        <f>1949031042.45/1000</f>
        <v>1949031.0424500001</v>
      </c>
      <c r="H12" s="23" t="s">
        <v>36</v>
      </c>
      <c r="I12" s="27">
        <f t="shared" ref="I12:I18" si="0">K12+L12+M12</f>
        <v>1253922147.1800001</v>
      </c>
      <c r="J12" s="16"/>
      <c r="K12" s="19">
        <f>30529302*12</f>
        <v>366351624</v>
      </c>
      <c r="L12" s="26">
        <f>665418973.94+163173051.65</f>
        <v>828592025.59000003</v>
      </c>
      <c r="M12" s="25">
        <f>58978497.59</f>
        <v>58978497.590000004</v>
      </c>
      <c r="O12" s="20"/>
    </row>
    <row r="13" spans="1:16" ht="94.5" x14ac:dyDescent="0.25">
      <c r="A13" s="7">
        <v>3</v>
      </c>
      <c r="B13" s="4" t="s">
        <v>12</v>
      </c>
      <c r="C13" s="11" t="s">
        <v>27</v>
      </c>
      <c r="D13" s="11" t="s">
        <v>28</v>
      </c>
      <c r="E13" s="10">
        <v>41694</v>
      </c>
      <c r="F13" s="7">
        <v>12</v>
      </c>
      <c r="G13" s="16">
        <v>178934863.65000001</v>
      </c>
      <c r="H13" s="23">
        <v>80478850</v>
      </c>
      <c r="I13" s="27">
        <f t="shared" si="0"/>
        <v>72090469.040000007</v>
      </c>
      <c r="J13" s="16"/>
      <c r="K13" s="19">
        <f>822600*3+(10628800*6)</f>
        <v>66240600</v>
      </c>
      <c r="L13" s="26">
        <v>5849869.04</v>
      </c>
      <c r="M13" s="25"/>
      <c r="O13" s="20"/>
    </row>
    <row r="14" spans="1:16" s="13" customFormat="1" ht="78.75" x14ac:dyDescent="0.25">
      <c r="A14" s="7">
        <v>4</v>
      </c>
      <c r="B14" s="4" t="s">
        <v>13</v>
      </c>
      <c r="C14" s="11" t="s">
        <v>22</v>
      </c>
      <c r="D14" s="12" t="s">
        <v>23</v>
      </c>
      <c r="E14" s="10">
        <v>40410</v>
      </c>
      <c r="F14" s="7">
        <v>1</v>
      </c>
      <c r="G14" s="16">
        <f>1221300548.92/1000</f>
        <v>1221300.54892</v>
      </c>
      <c r="H14" s="23" t="s">
        <v>37</v>
      </c>
      <c r="I14" s="27">
        <f t="shared" si="0"/>
        <v>78420627.840000004</v>
      </c>
      <c r="J14" s="16"/>
      <c r="K14" s="19">
        <f>18700000*3</f>
        <v>56100000</v>
      </c>
      <c r="L14" s="26"/>
      <c r="M14" s="25">
        <f>22320627.84</f>
        <v>22320627.84</v>
      </c>
      <c r="N14" s="17"/>
      <c r="O14" s="17"/>
    </row>
    <row r="15" spans="1:16" s="13" customFormat="1" ht="94.5" x14ac:dyDescent="0.25">
      <c r="A15" s="7">
        <v>5</v>
      </c>
      <c r="B15" s="4" t="s">
        <v>14</v>
      </c>
      <c r="C15" s="11" t="s">
        <v>24</v>
      </c>
      <c r="D15" s="12" t="s">
        <v>25</v>
      </c>
      <c r="E15" s="10">
        <v>45121</v>
      </c>
      <c r="F15" s="7">
        <v>4</v>
      </c>
      <c r="G15" s="16">
        <f>7707738439.26/1000</f>
        <v>7707738.4392600004</v>
      </c>
      <c r="H15" s="16" t="s">
        <v>38</v>
      </c>
      <c r="I15" s="27">
        <f t="shared" si="0"/>
        <v>1085098885.8299999</v>
      </c>
      <c r="J15" s="16"/>
      <c r="K15" s="19">
        <f>25641295+44462400*11</f>
        <v>514727695</v>
      </c>
      <c r="L15" s="26">
        <f>422862720.39+132523245.99</f>
        <v>555385966.38</v>
      </c>
      <c r="M15" s="25">
        <f>14985224.45</f>
        <v>14985224.449999999</v>
      </c>
      <c r="N15" s="17"/>
      <c r="O15" s="17"/>
      <c r="P15" s="17"/>
    </row>
    <row r="16" spans="1:16" ht="94.5" x14ac:dyDescent="0.25">
      <c r="A16" s="7">
        <v>6</v>
      </c>
      <c r="B16" s="4" t="s">
        <v>15</v>
      </c>
      <c r="C16" s="14" t="s">
        <v>29</v>
      </c>
      <c r="D16" s="15" t="s">
        <v>30</v>
      </c>
      <c r="E16" s="10">
        <v>18994</v>
      </c>
      <c r="F16" s="7">
        <v>4</v>
      </c>
      <c r="G16" s="16">
        <v>184930509.31</v>
      </c>
      <c r="H16" s="16">
        <v>35220000</v>
      </c>
      <c r="I16" s="27">
        <f t="shared" si="0"/>
        <v>0</v>
      </c>
      <c r="J16" s="16"/>
      <c r="K16" s="19"/>
      <c r="L16" s="26"/>
      <c r="M16" s="25"/>
      <c r="N16" s="18"/>
      <c r="O16" s="18"/>
      <c r="P16" s="18"/>
    </row>
    <row r="17" spans="1:13" ht="94.5" x14ac:dyDescent="0.25">
      <c r="A17" s="7">
        <v>7</v>
      </c>
      <c r="B17" s="4" t="s">
        <v>16</v>
      </c>
      <c r="C17" s="11" t="s">
        <v>26</v>
      </c>
      <c r="D17" s="11" t="s">
        <v>34</v>
      </c>
      <c r="E17" s="10">
        <v>44789</v>
      </c>
      <c r="F17" s="7">
        <v>1</v>
      </c>
      <c r="G17" s="16">
        <f>3669685173.84/1000</f>
        <v>3669685.1738400003</v>
      </c>
      <c r="H17" s="19">
        <v>10118592</v>
      </c>
      <c r="I17" s="27">
        <f t="shared" si="0"/>
        <v>810063273.56000006</v>
      </c>
      <c r="J17" s="16"/>
      <c r="K17" s="19">
        <f>37041652.2*7+36670000*5</f>
        <v>442641565.40000004</v>
      </c>
      <c r="L17" s="26">
        <v>367421708.16000003</v>
      </c>
      <c r="M17" s="25"/>
    </row>
    <row r="18" spans="1:13" ht="110.25" x14ac:dyDescent="0.25">
      <c r="A18" s="7">
        <v>8</v>
      </c>
      <c r="B18" s="4" t="s">
        <v>31</v>
      </c>
      <c r="C18" s="6" t="s">
        <v>32</v>
      </c>
      <c r="D18" s="15" t="s">
        <v>33</v>
      </c>
      <c r="E18" s="10">
        <v>41222</v>
      </c>
      <c r="F18" s="7">
        <v>1</v>
      </c>
      <c r="G18" s="19">
        <v>168490008.69</v>
      </c>
      <c r="H18" s="19">
        <v>28500000</v>
      </c>
      <c r="I18" s="28">
        <f t="shared" si="0"/>
        <v>0</v>
      </c>
      <c r="J18" s="19"/>
      <c r="K18" s="19"/>
      <c r="L18" s="26"/>
      <c r="M18" s="25"/>
    </row>
    <row r="19" spans="1:13" x14ac:dyDescent="0.25">
      <c r="G19" s="22"/>
      <c r="H19" s="22"/>
      <c r="I19" s="22"/>
      <c r="J19" s="22"/>
    </row>
    <row r="20" spans="1:13" x14ac:dyDescent="0.25">
      <c r="I20" s="22">
        <f>SUM(I11:I18)</f>
        <v>5245322361.9500008</v>
      </c>
    </row>
    <row r="21" spans="1:13" x14ac:dyDescent="0.25">
      <c r="I21" s="22">
        <f>I20*4</f>
        <v>20981289447.800003</v>
      </c>
    </row>
  </sheetData>
  <mergeCells count="14">
    <mergeCell ref="J8:J9"/>
    <mergeCell ref="K8:K9"/>
    <mergeCell ref="L8:L9"/>
    <mergeCell ref="M8:M9"/>
    <mergeCell ref="A4:L5"/>
    <mergeCell ref="A8:A9"/>
    <mergeCell ref="B8:B9"/>
    <mergeCell ref="C8:C9"/>
    <mergeCell ref="D8:D9"/>
    <mergeCell ref="E8:E9"/>
    <mergeCell ref="F8:F9"/>
    <mergeCell ref="G8:G9"/>
    <mergeCell ref="H8:H9"/>
    <mergeCell ref="I8:I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Bakhtiyor Kh. Saparov</dc:creator>
  <cp:lastModifiedBy>Mokhinur N. Rasuljonova</cp:lastModifiedBy>
  <cp:lastPrinted>2024-10-09T07:22:48Z</cp:lastPrinted>
  <dcterms:created xsi:type="dcterms:W3CDTF">2015-06-05T18:19:34Z</dcterms:created>
  <dcterms:modified xsi:type="dcterms:W3CDTF">2026-01-13T13:04:08Z</dcterms:modified>
</cp:coreProperties>
</file>